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945" windowWidth="14805" windowHeight="7170"/>
  </bookViews>
  <sheets>
    <sheet name="Лист2" sheetId="12" r:id="rId1"/>
  </sheets>
  <definedNames>
    <definedName name="_xlnm._FilterDatabase" localSheetId="0" hidden="1">Лист2!$B$7:$S$51</definedName>
    <definedName name="_xlnm.Print_Area" localSheetId="0">Лист2!$B$2:$K$51</definedName>
  </definedNames>
  <calcPr calcId="144525"/>
</workbook>
</file>

<file path=xl/calcChain.xml><?xml version="1.0" encoding="utf-8"?>
<calcChain xmlns="http://schemas.openxmlformats.org/spreadsheetml/2006/main">
  <c r="F57" i="12" l="1"/>
  <c r="G41" i="12"/>
  <c r="G51" i="12" s="1"/>
  <c r="G12" i="12"/>
  <c r="G55" i="12"/>
  <c r="G56" i="12"/>
  <c r="G50" i="12"/>
  <c r="F24" i="12"/>
  <c r="F25" i="12"/>
  <c r="F26" i="12"/>
  <c r="F27" i="12"/>
  <c r="F28" i="12"/>
  <c r="F29" i="12"/>
  <c r="F30" i="12"/>
  <c r="F31" i="12"/>
  <c r="F32" i="12"/>
  <c r="F33" i="12"/>
  <c r="F34" i="12"/>
  <c r="F35" i="12"/>
  <c r="F36" i="12"/>
  <c r="F37" i="12"/>
  <c r="F38" i="12"/>
  <c r="F39" i="12"/>
  <c r="F40" i="12"/>
  <c r="F23" i="12"/>
  <c r="H41" i="12"/>
  <c r="I41" i="12"/>
  <c r="J41" i="12"/>
  <c r="K41" i="12"/>
  <c r="G58" i="12" l="1"/>
  <c r="F41" i="12"/>
  <c r="G57" i="12"/>
  <c r="H57" i="12"/>
  <c r="I57" i="12"/>
  <c r="J57" i="12"/>
  <c r="K57" i="12"/>
  <c r="H56" i="12"/>
  <c r="I56" i="12"/>
  <c r="J56" i="12"/>
  <c r="K56" i="12"/>
  <c r="H55" i="12"/>
  <c r="I55" i="12"/>
  <c r="J55" i="12"/>
  <c r="F56" i="12" l="1"/>
  <c r="H58" i="12"/>
  <c r="F55" i="12"/>
  <c r="I58" i="12"/>
  <c r="J58" i="12"/>
  <c r="K45" i="12"/>
  <c r="K55" i="12" s="1"/>
  <c r="K58" i="12" s="1"/>
  <c r="F58" i="12" l="1"/>
  <c r="G46" i="12" l="1"/>
  <c r="H46" i="12"/>
  <c r="I46" i="12"/>
  <c r="J46" i="12"/>
  <c r="K46" i="12"/>
  <c r="F44" i="12"/>
  <c r="G15" i="12" l="1"/>
  <c r="H17" i="12"/>
  <c r="I17" i="12"/>
  <c r="J17" i="12"/>
  <c r="K17" i="12"/>
  <c r="G17" i="12"/>
  <c r="F11" i="12"/>
  <c r="H50" i="12" l="1"/>
  <c r="F9" i="12"/>
  <c r="F48" i="12" l="1"/>
  <c r="J21" i="12"/>
  <c r="I50" i="12" l="1"/>
  <c r="K21" i="12"/>
  <c r="J12" i="12"/>
  <c r="F43" i="12"/>
  <c r="G21" i="12"/>
  <c r="H21" i="12"/>
  <c r="I21" i="12"/>
  <c r="F19" i="12"/>
  <c r="F14" i="12"/>
  <c r="F16" i="12"/>
  <c r="J50" i="12" l="1"/>
  <c r="F20" i="12"/>
  <c r="F21" i="12"/>
  <c r="F17" i="12"/>
  <c r="F15" i="12"/>
  <c r="K50" i="12" l="1"/>
  <c r="F49" i="12"/>
  <c r="F50" i="12" s="1"/>
  <c r="J51" i="12"/>
  <c r="H12" i="12"/>
  <c r="I12" i="12"/>
  <c r="K12" i="12"/>
  <c r="F10" i="12"/>
  <c r="F12" i="12" l="1"/>
  <c r="F45" i="12"/>
  <c r="F46" i="12" s="1"/>
  <c r="I51" i="12"/>
  <c r="H51" i="12" l="1"/>
  <c r="F51" i="12"/>
  <c r="K51" i="12" l="1"/>
</calcChain>
</file>

<file path=xl/sharedStrings.xml><?xml version="1.0" encoding="utf-8"?>
<sst xmlns="http://schemas.openxmlformats.org/spreadsheetml/2006/main" count="104" uniqueCount="57">
  <si>
    <t>№</t>
  </si>
  <si>
    <t>Исполнитель</t>
  </si>
  <si>
    <t>Источники финансирования</t>
  </si>
  <si>
    <t>всего</t>
  </si>
  <si>
    <t>Местный бюджет</t>
  </si>
  <si>
    <t>Финансовое обеспечение (руб.)</t>
  </si>
  <si>
    <t>Окружной бюджет</t>
  </si>
  <si>
    <t>1.</t>
  </si>
  <si>
    <t>2.</t>
  </si>
  <si>
    <t>3.</t>
  </si>
  <si>
    <t>Федеральный бюджет</t>
  </si>
  <si>
    <t>МАУ "Городская библиотека"</t>
  </si>
  <si>
    <t>МАУ "Краеведческий музей"</t>
  </si>
  <si>
    <t>в том числе:</t>
  </si>
  <si>
    <t>Итого</t>
  </si>
  <si>
    <t>МАУДО "ДШИ"</t>
  </si>
  <si>
    <t>Подпрограмма «Создание условий для развития творческого потенциала, народного творчества и традиционной культуры жителей города Покачи»</t>
  </si>
  <si>
    <t>МАУ ДК "Октябрь"</t>
  </si>
  <si>
    <t xml:space="preserve">Подпрограмма "Обеспечение прав граждан на доступ к культурным ценностям и информации"
</t>
  </si>
  <si>
    <t>Подпрограмма "Музейное дело"</t>
  </si>
  <si>
    <t>Всего по программе</t>
  </si>
  <si>
    <t>ф/б</t>
  </si>
  <si>
    <t>Подпрограмма "Библиотечное дело"</t>
  </si>
  <si>
    <t>Подпрограмма "Художественное образование"</t>
  </si>
  <si>
    <t xml:space="preserve">Основные мероприятия муниципальной  программы "Сохранение и развитие сферы 
культуры города Покачи на 2016-2020 годы"
</t>
  </si>
  <si>
    <t>Развитие библиотечного дела (1. Пополнение библиотечных фондов)</t>
  </si>
  <si>
    <t xml:space="preserve">Расходы на финансовое обеспечение выполнения муниципального задания, иные цели (1.Число обучающихся) </t>
  </si>
  <si>
    <t>Поддержка, развитие и совершенствование форм ххудожественного образования и художественно - творчесткой деятельности для различных групп населения (1. Число учащихся, принявших участие в муниципальных, региональных, всероссийских, международных конкурсах, смотрах, фестивалях. 2. Количество проведенных городских  мероприятий )</t>
  </si>
  <si>
    <t>Расходы на финансовое обеспечение выполнения муниципального задания, иные цели (1. Число зрителей и участников культурно-досуговых мероприятий. 2. Число действующих клубных формирований и формирований самодеятельного народного творчества )</t>
  </si>
  <si>
    <t xml:space="preserve">Проведение различных городских мероприятий, реализация творческих проектов, демонстрация творческих доститжений в мероприятиях различных уровней (1. Количество проведенных культурно – досуговых и массовых мероприятий ) </t>
  </si>
  <si>
    <t>Реализация музейного дела (1. Пополнение музейного фонда )</t>
  </si>
  <si>
    <t>Подпрограмма "Ресурсное обеспечение в сфере культуры"</t>
  </si>
  <si>
    <t>Основные мероприятия (связь мероприятий с целевыми показателями  программы)</t>
  </si>
  <si>
    <t>Расходы на обеспечение функций органов месного самоуправления (1.Число посещений учреждений культуры и дополнительного образования )</t>
  </si>
  <si>
    <t>МУ УКС</t>
  </si>
  <si>
    <t xml:space="preserve">Расходы на финансовое обеспечение выполнения муниципального задания, иные цели (1.Количество посещений библиотеки. 2.Количество представленных полнотекстовых документов и библиографических записей ) </t>
  </si>
  <si>
    <t>Управление культуры, спорта и молодежной политки администрации города Покачи</t>
  </si>
  <si>
    <t>Расходы на финансовое обеспечение выполнения муниципального задания, иные цели (1. Число посетителей. 2. Создание экспозиций (выставок  музея )</t>
  </si>
  <si>
    <t>Расходы на бюджетные инвестиции, проведение ремонтных работ муниципальных объектов (1. Ремонт досугового объекта. 2. Установка кинооборудования. 3. Архитектурная композиция)</t>
  </si>
  <si>
    <t xml:space="preserve">местный </t>
  </si>
  <si>
    <t>окружной</t>
  </si>
  <si>
    <t>4.</t>
  </si>
  <si>
    <t>5.</t>
  </si>
  <si>
    <t>6.</t>
  </si>
  <si>
    <t>7.</t>
  </si>
  <si>
    <t>8.</t>
  </si>
  <si>
    <t>9.</t>
  </si>
  <si>
    <t>Cоздание сводных библиотечно-информационных ресурсов (Библиотечный фонд на 1000 жителей)</t>
  </si>
  <si>
    <t>Перевод документов в электронную форму (Библиотечный фонд на 1000 жителей)</t>
  </si>
  <si>
    <t>Комплектование библиотечных фондов (Библиотечный фонд на 1000 жителей)</t>
  </si>
  <si>
    <t>Подписка на периодические издания (Библиотечный фонд на 1000 жителей)</t>
  </si>
  <si>
    <t>Приобретение электронных баз данных (Библиотечный фонд на 1000 жителей)</t>
  </si>
  <si>
    <t>Развитие системы дистанционного и внестационарного библиотечного обслуживания (Доля библиотечных фондов общедоступных библиотек, отраженных в электронных каталогах )</t>
  </si>
  <si>
    <t>Модернизация программно-аппаратных комплексов общедоступных библиотек Югры (Доля библиотечных фондов общедоступных библиотек, отраженных в электронных каталогах )</t>
  </si>
  <si>
    <t>Подключение общедоступных библиотек к сети Интернет (Доля библиотечных фондов общедоступных библиотек, отраженных в электронных каталогах )</t>
  </si>
  <si>
    <t>Поставка (обновление) автоматизированных библиотечно-информационных систем для осуществления электронной каталогизации (Доля библиотечных фондов общедоступных библиотек, отраженных в электронных каталогах )</t>
  </si>
  <si>
    <t>Приложение 2   
к постановлению администрации города Покачи
от _14.10.2016 № 1010_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</si>
</sst>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4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3" fillId="2" borderId="0" xfId="0" applyFont="1" applyFill="1" applyBorder="1" applyAlignment="1">
      <alignment wrapText="1"/>
    </xf>
    <xf numFmtId="4" fontId="3" fillId="2" borderId="0" xfId="0" applyNumberFormat="1" applyFont="1" applyFill="1" applyBorder="1" applyAlignment="1">
      <alignment vertical="center" wrapText="1"/>
    </xf>
    <xf numFmtId="0" fontId="3" fillId="2" borderId="0" xfId="0" applyFont="1" applyFill="1" applyBorder="1"/>
    <xf numFmtId="4" fontId="3" fillId="2" borderId="0" xfId="0" applyNumberFormat="1" applyFont="1" applyFill="1" applyBorder="1" applyAlignment="1">
      <alignment wrapText="1"/>
    </xf>
    <xf numFmtId="4" fontId="3" fillId="2" borderId="0" xfId="0" applyNumberFormat="1" applyFont="1" applyFill="1" applyBorder="1" applyAlignment="1">
      <alignment horizontal="center" vertical="center" wrapText="1"/>
    </xf>
    <xf numFmtId="4" fontId="3" fillId="2" borderId="0" xfId="0" applyNumberFormat="1" applyFont="1" applyFill="1" applyBorder="1"/>
    <xf numFmtId="3" fontId="3" fillId="2" borderId="0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/>
    </xf>
    <xf numFmtId="4" fontId="3" fillId="0" borderId="1" xfId="0" applyNumberFormat="1" applyFont="1" applyBorder="1"/>
    <xf numFmtId="4" fontId="3" fillId="0" borderId="0" xfId="0" applyNumberFormat="1" applyFont="1"/>
    <xf numFmtId="4" fontId="1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0" fontId="3" fillId="0" borderId="0" xfId="0" applyFont="1" applyBorder="1"/>
    <xf numFmtId="4" fontId="3" fillId="0" borderId="0" xfId="0" applyNumberFormat="1" applyFont="1" applyBorder="1"/>
    <xf numFmtId="0" fontId="4" fillId="0" borderId="1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8"/>
  <sheetViews>
    <sheetView tabSelected="1" topLeftCell="D1" workbookViewId="0">
      <selection activeCell="F2" sqref="F2:K2"/>
    </sheetView>
  </sheetViews>
  <sheetFormatPr defaultRowHeight="15" x14ac:dyDescent="0.25"/>
  <cols>
    <col min="1" max="1" width="3" style="4" customWidth="1"/>
    <col min="2" max="2" width="6.42578125" style="4" customWidth="1"/>
    <col min="3" max="3" width="55.85546875" style="4" customWidth="1"/>
    <col min="4" max="4" width="15.28515625" style="4" customWidth="1"/>
    <col min="5" max="5" width="14.28515625" style="4" customWidth="1"/>
    <col min="6" max="6" width="15" style="4" customWidth="1"/>
    <col min="7" max="7" width="13.85546875" style="4" customWidth="1"/>
    <col min="8" max="8" width="14.42578125" style="4" customWidth="1"/>
    <col min="9" max="9" width="15.7109375" style="4" customWidth="1"/>
    <col min="10" max="10" width="13.140625" style="4" customWidth="1"/>
    <col min="11" max="11" width="16.140625" style="4" customWidth="1"/>
    <col min="12" max="12" width="11.42578125" style="4" bestFit="1" customWidth="1"/>
    <col min="13" max="13" width="6.7109375" style="4" customWidth="1"/>
    <col min="14" max="14" width="13.85546875" style="4" customWidth="1"/>
    <col min="15" max="15" width="16.5703125" style="4" customWidth="1"/>
    <col min="16" max="16" width="14.28515625" style="4" customWidth="1"/>
    <col min="17" max="17" width="14.42578125" style="4" customWidth="1"/>
    <col min="18" max="18" width="15.140625" style="4" customWidth="1"/>
    <col min="19" max="19" width="18.140625" style="4" customWidth="1"/>
    <col min="20" max="16384" width="9.140625" style="4"/>
  </cols>
  <sheetData>
    <row r="2" spans="2:16" ht="78" customHeight="1" x14ac:dyDescent="0.25">
      <c r="B2" s="3"/>
      <c r="C2" s="3"/>
      <c r="D2" s="3"/>
      <c r="E2" s="3"/>
      <c r="F2" s="43" t="s">
        <v>56</v>
      </c>
      <c r="G2" s="43"/>
      <c r="H2" s="43"/>
      <c r="I2" s="43"/>
      <c r="J2" s="43"/>
      <c r="K2" s="43"/>
    </row>
    <row r="3" spans="2:16" ht="36.75" customHeight="1" x14ac:dyDescent="0.25">
      <c r="B3" s="53" t="s">
        <v>24</v>
      </c>
      <c r="C3" s="53"/>
      <c r="D3" s="53"/>
      <c r="E3" s="53"/>
      <c r="F3" s="53"/>
      <c r="G3" s="53"/>
      <c r="H3" s="53"/>
      <c r="I3" s="53"/>
      <c r="J3" s="53"/>
      <c r="K3" s="53"/>
    </row>
    <row r="4" spans="2:16" ht="30" customHeight="1" x14ac:dyDescent="0.25">
      <c r="B4" s="50" t="s">
        <v>0</v>
      </c>
      <c r="C4" s="50" t="s">
        <v>32</v>
      </c>
      <c r="D4" s="50" t="s">
        <v>1</v>
      </c>
      <c r="E4" s="50" t="s">
        <v>2</v>
      </c>
      <c r="F4" s="54" t="s">
        <v>5</v>
      </c>
      <c r="G4" s="54"/>
      <c r="H4" s="54"/>
      <c r="I4" s="54"/>
      <c r="J4" s="54"/>
      <c r="K4" s="54"/>
    </row>
    <row r="5" spans="2:16" x14ac:dyDescent="0.25">
      <c r="B5" s="51"/>
      <c r="C5" s="51"/>
      <c r="D5" s="51"/>
      <c r="E5" s="51"/>
      <c r="F5" s="54" t="s">
        <v>3</v>
      </c>
      <c r="G5" s="55" t="s">
        <v>13</v>
      </c>
      <c r="H5" s="56"/>
      <c r="I5" s="56"/>
      <c r="J5" s="56"/>
      <c r="K5" s="57"/>
    </row>
    <row r="6" spans="2:16" x14ac:dyDescent="0.25">
      <c r="B6" s="52"/>
      <c r="C6" s="52"/>
      <c r="D6" s="52"/>
      <c r="E6" s="52"/>
      <c r="F6" s="54"/>
      <c r="G6" s="13">
        <v>2016</v>
      </c>
      <c r="H6" s="13">
        <v>2017</v>
      </c>
      <c r="I6" s="5">
        <v>2018</v>
      </c>
      <c r="J6" s="5">
        <v>2019</v>
      </c>
      <c r="K6" s="5">
        <v>2020</v>
      </c>
    </row>
    <row r="7" spans="2:16" x14ac:dyDescent="0.25">
      <c r="B7" s="13">
        <v>1</v>
      </c>
      <c r="C7" s="13">
        <v>2</v>
      </c>
      <c r="D7" s="13">
        <v>3</v>
      </c>
      <c r="E7" s="13">
        <v>4</v>
      </c>
      <c r="F7" s="13">
        <v>5</v>
      </c>
      <c r="G7" s="13">
        <v>6</v>
      </c>
      <c r="H7" s="13">
        <v>7</v>
      </c>
      <c r="I7" s="5">
        <v>8</v>
      </c>
      <c r="J7" s="5">
        <v>9</v>
      </c>
      <c r="K7" s="5">
        <v>10</v>
      </c>
    </row>
    <row r="8" spans="2:16" ht="22.5" customHeight="1" x14ac:dyDescent="0.25">
      <c r="B8" s="60" t="s">
        <v>22</v>
      </c>
      <c r="C8" s="61"/>
      <c r="D8" s="61"/>
      <c r="E8" s="61"/>
      <c r="F8" s="61"/>
      <c r="G8" s="61"/>
      <c r="H8" s="61"/>
      <c r="I8" s="61"/>
      <c r="J8" s="61"/>
      <c r="K8" s="62"/>
    </row>
    <row r="9" spans="2:16" ht="33.75" customHeight="1" x14ac:dyDescent="0.25">
      <c r="B9" s="58">
        <v>1</v>
      </c>
      <c r="C9" s="37" t="s">
        <v>25</v>
      </c>
      <c r="D9" s="39" t="s">
        <v>11</v>
      </c>
      <c r="E9" s="18" t="s">
        <v>4</v>
      </c>
      <c r="F9" s="2">
        <f>G9+H9+I9+J9+K9</f>
        <v>600000</v>
      </c>
      <c r="G9" s="2">
        <v>300000</v>
      </c>
      <c r="H9" s="23">
        <v>300000</v>
      </c>
      <c r="I9" s="2">
        <v>0</v>
      </c>
      <c r="J9" s="2">
        <v>0</v>
      </c>
      <c r="K9" s="2">
        <v>0</v>
      </c>
      <c r="L9" s="6"/>
      <c r="M9" s="7"/>
      <c r="N9" s="7"/>
      <c r="O9" s="7"/>
      <c r="P9" s="8"/>
    </row>
    <row r="10" spans="2:16" ht="38.25" customHeight="1" x14ac:dyDescent="0.25">
      <c r="B10" s="59"/>
      <c r="C10" s="38"/>
      <c r="D10" s="39"/>
      <c r="E10" s="18" t="s">
        <v>10</v>
      </c>
      <c r="F10" s="2">
        <f t="shared" ref="F10" si="0">G10+H10+I10+J10+K10</f>
        <v>4500</v>
      </c>
      <c r="G10" s="2">
        <v>4500</v>
      </c>
      <c r="H10" s="23">
        <v>0</v>
      </c>
      <c r="I10" s="2">
        <v>0</v>
      </c>
      <c r="J10" s="2">
        <v>0</v>
      </c>
      <c r="K10" s="2">
        <v>0</v>
      </c>
      <c r="L10" s="6"/>
      <c r="M10" s="7"/>
      <c r="N10" s="7"/>
      <c r="O10" s="7"/>
      <c r="P10" s="8"/>
    </row>
    <row r="11" spans="2:16" ht="79.5" customHeight="1" x14ac:dyDescent="0.25">
      <c r="B11" s="19">
        <v>2</v>
      </c>
      <c r="C11" s="19" t="s">
        <v>35</v>
      </c>
      <c r="D11" s="19" t="s">
        <v>11</v>
      </c>
      <c r="E11" s="18" t="s">
        <v>4</v>
      </c>
      <c r="F11" s="2">
        <f>G11+H11+I11+J11+K11</f>
        <v>37674079.640000001</v>
      </c>
      <c r="G11" s="2">
        <v>8374079.6399999997</v>
      </c>
      <c r="H11" s="23">
        <v>8300000</v>
      </c>
      <c r="I11" s="2">
        <v>7000000</v>
      </c>
      <c r="J11" s="2">
        <v>7000000</v>
      </c>
      <c r="K11" s="2">
        <v>7000000</v>
      </c>
      <c r="L11" s="9"/>
      <c r="M11" s="7"/>
      <c r="N11" s="7"/>
      <c r="O11" s="7"/>
      <c r="P11" s="10"/>
    </row>
    <row r="12" spans="2:16" ht="26.25" customHeight="1" x14ac:dyDescent="0.25">
      <c r="B12" s="44" t="s">
        <v>14</v>
      </c>
      <c r="C12" s="45"/>
      <c r="D12" s="45"/>
      <c r="E12" s="46"/>
      <c r="F12" s="2">
        <f>G12+H12+I12+J12+K12</f>
        <v>38278579.640000001</v>
      </c>
      <c r="G12" s="2">
        <f>G9+G10+G11</f>
        <v>8678579.6400000006</v>
      </c>
      <c r="H12" s="23">
        <f t="shared" ref="H12:K12" si="1">H9+H10+H11</f>
        <v>8600000</v>
      </c>
      <c r="I12" s="2">
        <f t="shared" si="1"/>
        <v>7000000</v>
      </c>
      <c r="J12" s="2">
        <f>J9+J10+J11</f>
        <v>7000000</v>
      </c>
      <c r="K12" s="2">
        <f t="shared" si="1"/>
        <v>7000000</v>
      </c>
      <c r="L12" s="9"/>
      <c r="M12" s="7"/>
      <c r="N12" s="7"/>
      <c r="O12" s="7"/>
      <c r="P12" s="10"/>
    </row>
    <row r="13" spans="2:16" ht="24.75" customHeight="1" x14ac:dyDescent="0.25">
      <c r="B13" s="47" t="s">
        <v>23</v>
      </c>
      <c r="C13" s="48"/>
      <c r="D13" s="48"/>
      <c r="E13" s="48"/>
      <c r="F13" s="48"/>
      <c r="G13" s="48"/>
      <c r="H13" s="48"/>
      <c r="I13" s="48"/>
      <c r="J13" s="48"/>
      <c r="K13" s="49"/>
      <c r="L13" s="10"/>
      <c r="M13" s="7"/>
      <c r="N13" s="7"/>
      <c r="O13" s="7"/>
      <c r="P13" s="10"/>
    </row>
    <row r="14" spans="2:16" ht="96.75" customHeight="1" x14ac:dyDescent="0.25">
      <c r="B14" s="19">
        <v>1</v>
      </c>
      <c r="C14" s="19" t="s">
        <v>27</v>
      </c>
      <c r="D14" s="19" t="s">
        <v>15</v>
      </c>
      <c r="E14" s="18" t="s">
        <v>4</v>
      </c>
      <c r="F14" s="2">
        <f>G14+H14+I14+J14+K14</f>
        <v>1000000</v>
      </c>
      <c r="G14" s="2">
        <v>500000</v>
      </c>
      <c r="H14" s="23">
        <v>500000</v>
      </c>
      <c r="I14" s="2">
        <v>0</v>
      </c>
      <c r="J14" s="2">
        <v>0</v>
      </c>
      <c r="K14" s="2">
        <v>0</v>
      </c>
      <c r="L14" s="10"/>
      <c r="M14" s="7"/>
      <c r="N14" s="7"/>
      <c r="O14" s="7"/>
      <c r="P14" s="10"/>
    </row>
    <row r="15" spans="2:16" ht="45.75" customHeight="1" x14ac:dyDescent="0.25">
      <c r="B15" s="37">
        <v>2</v>
      </c>
      <c r="C15" s="37" t="s">
        <v>26</v>
      </c>
      <c r="D15" s="37" t="s">
        <v>15</v>
      </c>
      <c r="E15" s="18" t="s">
        <v>4</v>
      </c>
      <c r="F15" s="2">
        <f>G15+H15+I15+J15+K15</f>
        <v>100905828.09999999</v>
      </c>
      <c r="G15" s="2">
        <f>36503577.86+516710.53</f>
        <v>37020288.390000001</v>
      </c>
      <c r="H15" s="23">
        <v>27097210.530000001</v>
      </c>
      <c r="I15" s="2">
        <v>8337829.1799999997</v>
      </c>
      <c r="J15" s="2">
        <v>9316500</v>
      </c>
      <c r="K15" s="2">
        <v>19134000</v>
      </c>
      <c r="L15" s="8"/>
      <c r="M15" s="7"/>
      <c r="N15" s="7"/>
      <c r="O15" s="7"/>
      <c r="P15" s="8"/>
    </row>
    <row r="16" spans="2:16" ht="37.5" customHeight="1" x14ac:dyDescent="0.25">
      <c r="B16" s="38"/>
      <c r="C16" s="38"/>
      <c r="D16" s="38"/>
      <c r="E16" s="20" t="s">
        <v>6</v>
      </c>
      <c r="F16" s="2">
        <f>G16+H16+I16+J16+K16</f>
        <v>39270000</v>
      </c>
      <c r="G16" s="2">
        <v>9817500</v>
      </c>
      <c r="H16" s="23">
        <v>9817500</v>
      </c>
      <c r="I16" s="23">
        <v>9817500</v>
      </c>
      <c r="J16" s="23">
        <v>9817500</v>
      </c>
      <c r="K16" s="2">
        <v>0</v>
      </c>
      <c r="L16" s="8"/>
      <c r="M16" s="7"/>
      <c r="N16" s="7"/>
      <c r="O16" s="7"/>
      <c r="P16" s="8"/>
    </row>
    <row r="17" spans="2:19" ht="23.25" customHeight="1" x14ac:dyDescent="0.25">
      <c r="B17" s="44" t="s">
        <v>14</v>
      </c>
      <c r="C17" s="45"/>
      <c r="D17" s="45"/>
      <c r="E17" s="46"/>
      <c r="F17" s="2">
        <f>G17+H17+I17+J17+K17</f>
        <v>141175828.09999999</v>
      </c>
      <c r="G17" s="2">
        <f>G14+G15+G16</f>
        <v>47337788.390000001</v>
      </c>
      <c r="H17" s="23">
        <f t="shared" ref="H17:K17" si="2">H14+H15+H16</f>
        <v>37414710.530000001</v>
      </c>
      <c r="I17" s="2">
        <f t="shared" si="2"/>
        <v>18155329.18</v>
      </c>
      <c r="J17" s="2">
        <f t="shared" si="2"/>
        <v>19134000</v>
      </c>
      <c r="K17" s="2">
        <f t="shared" si="2"/>
        <v>19134000</v>
      </c>
      <c r="L17" s="8"/>
      <c r="M17" s="8"/>
      <c r="N17" s="8"/>
      <c r="O17" s="11"/>
      <c r="P17" s="8"/>
    </row>
    <row r="18" spans="2:19" ht="22.5" customHeight="1" x14ac:dyDescent="0.25">
      <c r="B18" s="63" t="s">
        <v>16</v>
      </c>
      <c r="C18" s="64"/>
      <c r="D18" s="64"/>
      <c r="E18" s="64"/>
      <c r="F18" s="64"/>
      <c r="G18" s="64"/>
      <c r="H18" s="64"/>
      <c r="I18" s="64"/>
      <c r="J18" s="64"/>
      <c r="K18" s="65"/>
      <c r="L18" s="12"/>
      <c r="M18" s="10"/>
      <c r="N18" s="10"/>
      <c r="O18" s="10"/>
      <c r="P18" s="10"/>
    </row>
    <row r="19" spans="2:19" ht="92.25" customHeight="1" x14ac:dyDescent="0.25">
      <c r="B19" s="24">
        <v>1</v>
      </c>
      <c r="C19" s="24" t="s">
        <v>29</v>
      </c>
      <c r="D19" s="24" t="s">
        <v>17</v>
      </c>
      <c r="E19" s="24" t="s">
        <v>4</v>
      </c>
      <c r="F19" s="2">
        <f>G19+H19+I19+J19+K19</f>
        <v>10920000</v>
      </c>
      <c r="G19" s="2">
        <v>920000</v>
      </c>
      <c r="H19" s="2">
        <v>10000000</v>
      </c>
      <c r="I19" s="2">
        <v>0</v>
      </c>
      <c r="J19" s="2">
        <v>0</v>
      </c>
      <c r="K19" s="2">
        <v>0</v>
      </c>
      <c r="L19" s="8"/>
      <c r="M19" s="11"/>
      <c r="N19" s="11"/>
      <c r="O19" s="11"/>
      <c r="P19" s="8"/>
    </row>
    <row r="20" spans="2:19" ht="67.5" customHeight="1" x14ac:dyDescent="0.25">
      <c r="B20" s="24">
        <v>2</v>
      </c>
      <c r="C20" s="24" t="s">
        <v>28</v>
      </c>
      <c r="D20" s="24" t="s">
        <v>17</v>
      </c>
      <c r="E20" s="24" t="s">
        <v>4</v>
      </c>
      <c r="F20" s="2">
        <f>G20+H20+I20+J20+K20</f>
        <v>80206945.859999999</v>
      </c>
      <c r="G20" s="2">
        <v>17500454.039999999</v>
      </c>
      <c r="H20" s="2">
        <v>17706491.82</v>
      </c>
      <c r="I20" s="2">
        <v>15000000</v>
      </c>
      <c r="J20" s="2">
        <v>15000000</v>
      </c>
      <c r="K20" s="2">
        <v>15000000</v>
      </c>
      <c r="L20" s="66"/>
      <c r="M20" s="66"/>
      <c r="N20" s="66"/>
      <c r="O20" s="66"/>
      <c r="P20" s="66"/>
      <c r="Q20" s="66"/>
      <c r="R20" s="66"/>
      <c r="S20" s="66"/>
    </row>
    <row r="21" spans="2:19" ht="24.75" customHeight="1" x14ac:dyDescent="0.25">
      <c r="B21" s="39" t="s">
        <v>14</v>
      </c>
      <c r="C21" s="39"/>
      <c r="D21" s="39"/>
      <c r="E21" s="39"/>
      <c r="F21" s="2">
        <f>G21+H21+I21+J21+K21</f>
        <v>91126945.859999999</v>
      </c>
      <c r="G21" s="2">
        <f t="shared" ref="G21:K21" si="3">G19+G20</f>
        <v>18420454.039999999</v>
      </c>
      <c r="H21" s="2">
        <f t="shared" si="3"/>
        <v>27706491.82</v>
      </c>
      <c r="I21" s="2">
        <f t="shared" si="3"/>
        <v>15000000</v>
      </c>
      <c r="J21" s="2">
        <f>J19+J20</f>
        <v>15000000</v>
      </c>
      <c r="K21" s="2">
        <f t="shared" si="3"/>
        <v>15000000</v>
      </c>
      <c r="L21" s="66"/>
      <c r="M21" s="66"/>
      <c r="N21" s="66"/>
      <c r="O21" s="66"/>
      <c r="P21" s="66"/>
      <c r="Q21" s="66"/>
      <c r="R21" s="66"/>
      <c r="S21" s="66"/>
    </row>
    <row r="22" spans="2:19" ht="27" customHeight="1" x14ac:dyDescent="0.25">
      <c r="B22" s="68" t="s">
        <v>18</v>
      </c>
      <c r="C22" s="68"/>
      <c r="D22" s="68"/>
      <c r="E22" s="68"/>
      <c r="F22" s="68"/>
      <c r="G22" s="68"/>
      <c r="H22" s="68"/>
      <c r="I22" s="68"/>
      <c r="J22" s="68"/>
      <c r="K22" s="68"/>
      <c r="L22" s="66"/>
      <c r="M22" s="66"/>
      <c r="N22" s="67"/>
      <c r="O22" s="67"/>
      <c r="P22" s="67"/>
      <c r="Q22" s="67"/>
      <c r="R22" s="67"/>
      <c r="S22" s="67"/>
    </row>
    <row r="23" spans="2:19" ht="25.5" x14ac:dyDescent="0.25">
      <c r="B23" s="39" t="s">
        <v>7</v>
      </c>
      <c r="C23" s="39" t="s">
        <v>47</v>
      </c>
      <c r="D23" s="39" t="s">
        <v>11</v>
      </c>
      <c r="E23" s="24" t="s">
        <v>6</v>
      </c>
      <c r="F23" s="2">
        <f>G23+H23+I23+J23+K23</f>
        <v>1127350</v>
      </c>
      <c r="G23" s="2">
        <v>264950</v>
      </c>
      <c r="H23" s="2">
        <v>392000</v>
      </c>
      <c r="I23" s="2">
        <v>470400</v>
      </c>
      <c r="J23" s="2">
        <v>0</v>
      </c>
      <c r="K23" s="2">
        <v>0</v>
      </c>
      <c r="L23" s="66"/>
      <c r="M23" s="66"/>
      <c r="N23" s="67"/>
      <c r="O23" s="67"/>
      <c r="P23" s="67"/>
      <c r="Q23" s="67"/>
      <c r="R23" s="67"/>
      <c r="S23" s="67"/>
    </row>
    <row r="24" spans="2:19" ht="57" customHeight="1" x14ac:dyDescent="0.25">
      <c r="B24" s="39"/>
      <c r="C24" s="39"/>
      <c r="D24" s="39"/>
      <c r="E24" s="24" t="s">
        <v>4</v>
      </c>
      <c r="F24" s="2">
        <f t="shared" ref="F24:F40" si="4">G24+H24+I24+J24+K24</f>
        <v>198947.89</v>
      </c>
      <c r="G24" s="2">
        <v>46755.89</v>
      </c>
      <c r="H24" s="2">
        <v>69180</v>
      </c>
      <c r="I24" s="2">
        <v>83012</v>
      </c>
      <c r="J24" s="2">
        <v>0</v>
      </c>
      <c r="K24" s="2">
        <v>0</v>
      </c>
      <c r="L24" s="66"/>
      <c r="M24" s="66"/>
      <c r="N24" s="67"/>
      <c r="O24" s="67"/>
      <c r="P24" s="67"/>
      <c r="Q24" s="67"/>
      <c r="R24" s="67"/>
      <c r="S24" s="67"/>
    </row>
    <row r="25" spans="2:19" ht="25.5" x14ac:dyDescent="0.25">
      <c r="B25" s="39" t="s">
        <v>8</v>
      </c>
      <c r="C25" s="39" t="s">
        <v>52</v>
      </c>
      <c r="D25" s="39" t="s">
        <v>11</v>
      </c>
      <c r="E25" s="24" t="s">
        <v>6</v>
      </c>
      <c r="F25" s="2">
        <f t="shared" si="4"/>
        <v>180250</v>
      </c>
      <c r="G25" s="2">
        <v>180250</v>
      </c>
      <c r="H25" s="2">
        <v>0</v>
      </c>
      <c r="I25" s="2">
        <v>0</v>
      </c>
      <c r="J25" s="2">
        <v>0</v>
      </c>
      <c r="K25" s="2">
        <v>0</v>
      </c>
      <c r="L25" s="66"/>
      <c r="M25" s="66"/>
      <c r="N25" s="67"/>
      <c r="O25" s="67"/>
      <c r="P25" s="67"/>
      <c r="Q25" s="67"/>
      <c r="R25" s="67"/>
      <c r="S25" s="67"/>
    </row>
    <row r="26" spans="2:19" ht="25.5" x14ac:dyDescent="0.25">
      <c r="B26" s="39"/>
      <c r="C26" s="39"/>
      <c r="D26" s="39"/>
      <c r="E26" s="24" t="s">
        <v>4</v>
      </c>
      <c r="F26" s="2">
        <f t="shared" si="4"/>
        <v>31808.82</v>
      </c>
      <c r="G26" s="2">
        <v>31808.82</v>
      </c>
      <c r="H26" s="2">
        <v>0</v>
      </c>
      <c r="I26" s="2">
        <v>0</v>
      </c>
      <c r="J26" s="2">
        <v>0</v>
      </c>
      <c r="K26" s="2">
        <v>0</v>
      </c>
      <c r="L26" s="66"/>
      <c r="M26" s="66"/>
      <c r="N26" s="66"/>
      <c r="O26" s="66"/>
      <c r="P26" s="66"/>
      <c r="Q26" s="66"/>
      <c r="R26" s="66"/>
      <c r="S26" s="66"/>
    </row>
    <row r="27" spans="2:19" ht="25.5" x14ac:dyDescent="0.25">
      <c r="B27" s="39" t="s">
        <v>9</v>
      </c>
      <c r="C27" s="39" t="s">
        <v>53</v>
      </c>
      <c r="D27" s="39" t="s">
        <v>11</v>
      </c>
      <c r="E27" s="24" t="s">
        <v>6</v>
      </c>
      <c r="F27" s="2">
        <f t="shared" si="4"/>
        <v>40000</v>
      </c>
      <c r="G27" s="2">
        <v>40000</v>
      </c>
      <c r="H27" s="2">
        <v>0</v>
      </c>
      <c r="I27" s="2">
        <v>0</v>
      </c>
      <c r="J27" s="2">
        <v>0</v>
      </c>
      <c r="K27" s="2">
        <v>0</v>
      </c>
      <c r="L27" s="66"/>
      <c r="M27" s="66"/>
      <c r="N27" s="67"/>
      <c r="O27" s="66"/>
      <c r="P27" s="66"/>
      <c r="Q27" s="66"/>
      <c r="R27" s="66"/>
      <c r="S27" s="66"/>
    </row>
    <row r="28" spans="2:19" ht="25.5" x14ac:dyDescent="0.25">
      <c r="B28" s="39"/>
      <c r="C28" s="39"/>
      <c r="D28" s="39"/>
      <c r="E28" s="24" t="s">
        <v>4</v>
      </c>
      <c r="F28" s="2">
        <f t="shared" si="4"/>
        <v>7058.82</v>
      </c>
      <c r="G28" s="2">
        <v>7058.82</v>
      </c>
      <c r="H28" s="2">
        <v>0</v>
      </c>
      <c r="I28" s="2">
        <v>0</v>
      </c>
      <c r="J28" s="2">
        <v>0</v>
      </c>
      <c r="K28" s="2">
        <v>0</v>
      </c>
    </row>
    <row r="29" spans="2:19" ht="25.5" x14ac:dyDescent="0.25">
      <c r="B29" s="37" t="s">
        <v>41</v>
      </c>
      <c r="C29" s="37" t="s">
        <v>54</v>
      </c>
      <c r="D29" s="37" t="s">
        <v>11</v>
      </c>
      <c r="E29" s="22" t="s">
        <v>6</v>
      </c>
      <c r="F29" s="2">
        <f t="shared" si="4"/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</row>
    <row r="30" spans="2:19" ht="25.5" x14ac:dyDescent="0.25">
      <c r="B30" s="38"/>
      <c r="C30" s="38"/>
      <c r="D30" s="38"/>
      <c r="E30" s="22" t="s">
        <v>4</v>
      </c>
      <c r="F30" s="2">
        <f t="shared" si="4"/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</row>
    <row r="31" spans="2:19" ht="25.5" x14ac:dyDescent="0.25">
      <c r="B31" s="37" t="s">
        <v>42</v>
      </c>
      <c r="C31" s="37" t="s">
        <v>48</v>
      </c>
      <c r="D31" s="37" t="s">
        <v>11</v>
      </c>
      <c r="E31" s="22" t="s">
        <v>6</v>
      </c>
      <c r="F31" s="2">
        <f t="shared" si="4"/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</row>
    <row r="32" spans="2:19" ht="25.5" x14ac:dyDescent="0.25">
      <c r="B32" s="38"/>
      <c r="C32" s="38"/>
      <c r="D32" s="38"/>
      <c r="E32" s="22" t="s">
        <v>4</v>
      </c>
      <c r="F32" s="2">
        <f t="shared" si="4"/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</row>
    <row r="33" spans="2:16" ht="25.5" x14ac:dyDescent="0.25">
      <c r="B33" s="37" t="s">
        <v>43</v>
      </c>
      <c r="C33" s="37" t="s">
        <v>55</v>
      </c>
      <c r="D33" s="37" t="s">
        <v>11</v>
      </c>
      <c r="E33" s="22" t="s">
        <v>6</v>
      </c>
      <c r="F33" s="2">
        <f t="shared" si="4"/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</row>
    <row r="34" spans="2:16" ht="24" customHeight="1" x14ac:dyDescent="0.25">
      <c r="B34" s="38"/>
      <c r="C34" s="38"/>
      <c r="D34" s="38"/>
      <c r="E34" s="22" t="s">
        <v>4</v>
      </c>
      <c r="F34" s="2">
        <f t="shared" si="4"/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</row>
    <row r="35" spans="2:16" ht="25.5" x14ac:dyDescent="0.25">
      <c r="B35" s="37" t="s">
        <v>44</v>
      </c>
      <c r="C35" s="37" t="s">
        <v>49</v>
      </c>
      <c r="D35" s="37" t="s">
        <v>11</v>
      </c>
      <c r="E35" s="22" t="s">
        <v>6</v>
      </c>
      <c r="F35" s="2">
        <f t="shared" si="4"/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</row>
    <row r="36" spans="2:16" ht="25.5" x14ac:dyDescent="0.25">
      <c r="B36" s="38"/>
      <c r="C36" s="38"/>
      <c r="D36" s="38"/>
      <c r="E36" s="22" t="s">
        <v>4</v>
      </c>
      <c r="F36" s="2">
        <f t="shared" si="4"/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</row>
    <row r="37" spans="2:16" ht="25.5" x14ac:dyDescent="0.25">
      <c r="B37" s="37" t="s">
        <v>45</v>
      </c>
      <c r="C37" s="37" t="s">
        <v>50</v>
      </c>
      <c r="D37" s="37" t="s">
        <v>11</v>
      </c>
      <c r="E37" s="22" t="s">
        <v>6</v>
      </c>
      <c r="F37" s="2">
        <f t="shared" si="4"/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</row>
    <row r="38" spans="2:16" ht="25.5" x14ac:dyDescent="0.25">
      <c r="B38" s="38"/>
      <c r="C38" s="38"/>
      <c r="D38" s="38"/>
      <c r="E38" s="22" t="s">
        <v>4</v>
      </c>
      <c r="F38" s="2">
        <f t="shared" si="4"/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</row>
    <row r="39" spans="2:16" ht="25.5" x14ac:dyDescent="0.25">
      <c r="B39" s="37" t="s">
        <v>46</v>
      </c>
      <c r="C39" s="37" t="s">
        <v>51</v>
      </c>
      <c r="D39" s="37" t="s">
        <v>11</v>
      </c>
      <c r="E39" s="22" t="s">
        <v>6</v>
      </c>
      <c r="F39" s="2">
        <f t="shared" si="4"/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</row>
    <row r="40" spans="2:16" ht="25.5" x14ac:dyDescent="0.25">
      <c r="B40" s="38"/>
      <c r="C40" s="38"/>
      <c r="D40" s="38"/>
      <c r="E40" s="22" t="s">
        <v>4</v>
      </c>
      <c r="F40" s="2">
        <f t="shared" si="4"/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</row>
    <row r="41" spans="2:16" ht="23.25" customHeight="1" x14ac:dyDescent="0.25">
      <c r="B41" s="39" t="s">
        <v>14</v>
      </c>
      <c r="C41" s="39"/>
      <c r="D41" s="39"/>
      <c r="E41" s="39"/>
      <c r="F41" s="2">
        <f>G41+H41+I41+J41+K41</f>
        <v>1585415.5299999998</v>
      </c>
      <c r="G41" s="2">
        <f>G23+G24+G25+G26+G27+G28+G29+G30+G31+G32+G33+G34+G35+G36+G37+G38+G39+G40</f>
        <v>570823.52999999991</v>
      </c>
      <c r="H41" s="2">
        <f t="shared" ref="H41:K41" si="5">H23+H24+H25+H26+H27+H28+H29+H30+H31+H32+H33+H34+H35+H36+H37+H38+H39+H40</f>
        <v>461180</v>
      </c>
      <c r="I41" s="2">
        <f t="shared" si="5"/>
        <v>553412</v>
      </c>
      <c r="J41" s="2">
        <f t="shared" si="5"/>
        <v>0</v>
      </c>
      <c r="K41" s="2">
        <f t="shared" si="5"/>
        <v>0</v>
      </c>
    </row>
    <row r="42" spans="2:16" x14ac:dyDescent="0.25">
      <c r="B42" s="40" t="s">
        <v>19</v>
      </c>
      <c r="C42" s="40"/>
      <c r="D42" s="40"/>
      <c r="E42" s="40"/>
      <c r="F42" s="40"/>
      <c r="G42" s="40"/>
      <c r="H42" s="40"/>
      <c r="I42" s="40"/>
      <c r="J42" s="40"/>
      <c r="K42" s="40"/>
    </row>
    <row r="43" spans="2:16" ht="52.5" customHeight="1" x14ac:dyDescent="0.25">
      <c r="B43" s="41">
        <v>1</v>
      </c>
      <c r="C43" s="37" t="s">
        <v>30</v>
      </c>
      <c r="D43" s="18" t="s">
        <v>12</v>
      </c>
      <c r="E43" s="18" t="s">
        <v>4</v>
      </c>
      <c r="F43" s="2">
        <f>G43+H43+I43+J43+K43</f>
        <v>842276.47</v>
      </c>
      <c r="G43" s="2">
        <v>300000</v>
      </c>
      <c r="H43" s="2">
        <v>459617.65</v>
      </c>
      <c r="I43" s="2">
        <v>82658.820000000007</v>
      </c>
      <c r="J43" s="2">
        <v>0</v>
      </c>
      <c r="K43" s="2">
        <v>0</v>
      </c>
    </row>
    <row r="44" spans="2:16" ht="52.5" customHeight="1" x14ac:dyDescent="0.25">
      <c r="B44" s="42"/>
      <c r="C44" s="38"/>
      <c r="D44" s="18" t="s">
        <v>12</v>
      </c>
      <c r="E44" s="18" t="s">
        <v>6</v>
      </c>
      <c r="F44" s="2">
        <f>G44+H44+I44+J44+K44</f>
        <v>1372900</v>
      </c>
      <c r="G44" s="2">
        <v>0</v>
      </c>
      <c r="H44" s="2">
        <v>904500</v>
      </c>
      <c r="I44" s="2">
        <v>468400</v>
      </c>
      <c r="J44" s="2">
        <v>0</v>
      </c>
      <c r="K44" s="2">
        <v>0</v>
      </c>
      <c r="N44" s="16"/>
    </row>
    <row r="45" spans="2:16" ht="38.25" x14ac:dyDescent="0.25">
      <c r="B45" s="21">
        <v>2</v>
      </c>
      <c r="C45" s="18" t="s">
        <v>37</v>
      </c>
      <c r="D45" s="18" t="s">
        <v>12</v>
      </c>
      <c r="E45" s="18" t="s">
        <v>4</v>
      </c>
      <c r="F45" s="2">
        <f>G45+H45+I45+J45+K45</f>
        <v>20633755.829999998</v>
      </c>
      <c r="G45" s="2">
        <v>4333755.83</v>
      </c>
      <c r="H45" s="2">
        <v>4300000</v>
      </c>
      <c r="I45" s="2">
        <v>4000000</v>
      </c>
      <c r="J45" s="2">
        <v>4000000</v>
      </c>
      <c r="K45" s="2">
        <f>I45</f>
        <v>4000000</v>
      </c>
      <c r="P45" s="16"/>
    </row>
    <row r="46" spans="2:16" x14ac:dyDescent="0.25">
      <c r="B46" s="25" t="s">
        <v>14</v>
      </c>
      <c r="C46" s="26"/>
      <c r="D46" s="26"/>
      <c r="E46" s="27"/>
      <c r="F46" s="2">
        <f>F43+F44+F45</f>
        <v>22848932.299999997</v>
      </c>
      <c r="G46" s="2">
        <f t="shared" ref="G46:K46" si="6">G43+G44+G45</f>
        <v>4633755.83</v>
      </c>
      <c r="H46" s="2">
        <f t="shared" si="6"/>
        <v>5664117.6500000004</v>
      </c>
      <c r="I46" s="2">
        <f t="shared" si="6"/>
        <v>4551058.82</v>
      </c>
      <c r="J46" s="2">
        <f t="shared" si="6"/>
        <v>4000000</v>
      </c>
      <c r="K46" s="2">
        <f t="shared" si="6"/>
        <v>4000000</v>
      </c>
    </row>
    <row r="47" spans="2:16" x14ac:dyDescent="0.25">
      <c r="B47" s="28" t="s">
        <v>31</v>
      </c>
      <c r="C47" s="29"/>
      <c r="D47" s="29"/>
      <c r="E47" s="29"/>
      <c r="F47" s="29"/>
      <c r="G47" s="29"/>
      <c r="H47" s="29"/>
      <c r="I47" s="29"/>
      <c r="J47" s="29"/>
      <c r="K47" s="30"/>
    </row>
    <row r="48" spans="2:16" ht="76.5" x14ac:dyDescent="0.25">
      <c r="B48" s="21">
        <v>1</v>
      </c>
      <c r="C48" s="18" t="s">
        <v>33</v>
      </c>
      <c r="D48" s="18" t="s">
        <v>36</v>
      </c>
      <c r="E48" s="18" t="s">
        <v>4</v>
      </c>
      <c r="F48" s="2">
        <f>G48+H48+I48+J48+K48</f>
        <v>32010200.169999998</v>
      </c>
      <c r="G48" s="2">
        <v>6058470.0899999999</v>
      </c>
      <c r="H48" s="2">
        <v>6487932.5199999996</v>
      </c>
      <c r="I48" s="2">
        <v>6487932.5199999996</v>
      </c>
      <c r="J48" s="2">
        <v>6487932.5199999996</v>
      </c>
      <c r="K48" s="2">
        <v>6487932.5199999996</v>
      </c>
    </row>
    <row r="49" spans="2:11" ht="75.75" customHeight="1" x14ac:dyDescent="0.25">
      <c r="B49" s="21">
        <v>2</v>
      </c>
      <c r="C49" s="18" t="s">
        <v>38</v>
      </c>
      <c r="D49" s="18" t="s">
        <v>34</v>
      </c>
      <c r="E49" s="18" t="s">
        <v>4</v>
      </c>
      <c r="F49" s="2">
        <f>G49+H49+I49+J49+K49</f>
        <v>42193974.549999997</v>
      </c>
      <c r="G49" s="2">
        <v>42193974.549999997</v>
      </c>
      <c r="H49" s="2">
        <v>0</v>
      </c>
      <c r="I49" s="2">
        <v>0</v>
      </c>
      <c r="J49" s="2">
        <v>0</v>
      </c>
      <c r="K49" s="2">
        <v>0</v>
      </c>
    </row>
    <row r="50" spans="2:11" x14ac:dyDescent="0.25">
      <c r="B50" s="31" t="s">
        <v>14</v>
      </c>
      <c r="C50" s="32"/>
      <c r="D50" s="32"/>
      <c r="E50" s="33"/>
      <c r="F50" s="1">
        <f>F48+F49</f>
        <v>74204174.719999999</v>
      </c>
      <c r="G50" s="17">
        <f>G48+G49</f>
        <v>48252444.640000001</v>
      </c>
      <c r="H50" s="1">
        <f t="shared" ref="H50:K50" si="7">H48+H49</f>
        <v>6487932.5199999996</v>
      </c>
      <c r="I50" s="1">
        <f t="shared" si="7"/>
        <v>6487932.5199999996</v>
      </c>
      <c r="J50" s="1">
        <f t="shared" si="7"/>
        <v>6487932.5199999996</v>
      </c>
      <c r="K50" s="1">
        <f t="shared" si="7"/>
        <v>6487932.5199999996</v>
      </c>
    </row>
    <row r="51" spans="2:11" x14ac:dyDescent="0.25">
      <c r="B51" s="34" t="s">
        <v>20</v>
      </c>
      <c r="C51" s="35"/>
      <c r="D51" s="35"/>
      <c r="E51" s="36"/>
      <c r="F51" s="14">
        <f t="shared" ref="F51:K51" si="8">F12+F17+F21+F41+F46+F50</f>
        <v>369219876.14999998</v>
      </c>
      <c r="G51" s="14">
        <f>G12+G17+G21+G41+G46+G50</f>
        <v>127893846.06999999</v>
      </c>
      <c r="H51" s="14">
        <f t="shared" si="8"/>
        <v>86334432.519999996</v>
      </c>
      <c r="I51" s="14">
        <f t="shared" si="8"/>
        <v>51747732.519999996</v>
      </c>
      <c r="J51" s="14">
        <f t="shared" si="8"/>
        <v>51621932.519999996</v>
      </c>
      <c r="K51" s="14">
        <f t="shared" si="8"/>
        <v>51621932.519999996</v>
      </c>
    </row>
    <row r="54" spans="2:11" x14ac:dyDescent="0.25">
      <c r="G54" s="4">
        <v>2016</v>
      </c>
      <c r="H54" s="4">
        <v>2017</v>
      </c>
      <c r="I54" s="4">
        <v>2018</v>
      </c>
      <c r="J54" s="4">
        <v>2019</v>
      </c>
      <c r="K54" s="4">
        <v>2020</v>
      </c>
    </row>
    <row r="55" spans="2:11" x14ac:dyDescent="0.25">
      <c r="E55" s="4" t="s">
        <v>39</v>
      </c>
      <c r="F55" s="15">
        <f>G55+H55+I55+J55+K55</f>
        <v>327224876.14999998</v>
      </c>
      <c r="G55" s="15">
        <f>G9+G11+G14+G15+G19+G20+G24+G26+G28+G30+G32+G34+G36+G38+G40+G43+G45+G48+G49</f>
        <v>117586646.07000001</v>
      </c>
      <c r="H55" s="15">
        <f t="shared" ref="H55:K55" si="9">H9+H11+H14+H15+H19+H20+H24+H26+H28+H43+H45+H48+H49</f>
        <v>75220432.519999996</v>
      </c>
      <c r="I55" s="15">
        <f t="shared" si="9"/>
        <v>40991432.519999996</v>
      </c>
      <c r="J55" s="15">
        <f t="shared" si="9"/>
        <v>41804432.519999996</v>
      </c>
      <c r="K55" s="15">
        <f t="shared" si="9"/>
        <v>51621932.519999996</v>
      </c>
    </row>
    <row r="56" spans="2:11" x14ac:dyDescent="0.25">
      <c r="E56" s="4" t="s">
        <v>40</v>
      </c>
      <c r="F56" s="15">
        <f t="shared" ref="F56:F58" si="10">G56+H56+I56+J56+K56</f>
        <v>41990500</v>
      </c>
      <c r="G56" s="15">
        <f>G16+G23+G25+G27+G29+G31+G33+G35+G37+G39+G44</f>
        <v>10302700</v>
      </c>
      <c r="H56" s="15">
        <f t="shared" ref="H56:K56" si="11">H16+H23+H25+H27+H44</f>
        <v>11114000</v>
      </c>
      <c r="I56" s="15">
        <f t="shared" si="11"/>
        <v>10756300</v>
      </c>
      <c r="J56" s="15">
        <f t="shared" si="11"/>
        <v>9817500</v>
      </c>
      <c r="K56" s="15">
        <f t="shared" si="11"/>
        <v>0</v>
      </c>
    </row>
    <row r="57" spans="2:11" x14ac:dyDescent="0.25">
      <c r="E57" s="4" t="s">
        <v>21</v>
      </c>
      <c r="F57" s="15">
        <f t="shared" si="10"/>
        <v>4500</v>
      </c>
      <c r="G57" s="15">
        <f t="shared" ref="G57:K57" si="12">G10</f>
        <v>4500</v>
      </c>
      <c r="H57" s="15">
        <f t="shared" si="12"/>
        <v>0</v>
      </c>
      <c r="I57" s="15">
        <f t="shared" si="12"/>
        <v>0</v>
      </c>
      <c r="J57" s="15">
        <f t="shared" si="12"/>
        <v>0</v>
      </c>
      <c r="K57" s="15">
        <f t="shared" si="12"/>
        <v>0</v>
      </c>
    </row>
    <row r="58" spans="2:11" x14ac:dyDescent="0.25">
      <c r="F58" s="15">
        <f t="shared" si="10"/>
        <v>369219876.14999998</v>
      </c>
      <c r="G58" s="15">
        <f>G55+G56+G57</f>
        <v>127893846.07000001</v>
      </c>
      <c r="H58" s="15">
        <f t="shared" ref="H58:K58" si="13">H55+H56+H57</f>
        <v>86334432.519999996</v>
      </c>
      <c r="I58" s="15">
        <f t="shared" si="13"/>
        <v>51747732.519999996</v>
      </c>
      <c r="J58" s="15">
        <f t="shared" si="13"/>
        <v>51621932.519999996</v>
      </c>
      <c r="K58" s="15">
        <f t="shared" si="13"/>
        <v>51621932.519999996</v>
      </c>
    </row>
  </sheetData>
  <autoFilter ref="B7:S51"/>
  <mergeCells count="57">
    <mergeCell ref="C35:C36"/>
    <mergeCell ref="C37:C38"/>
    <mergeCell ref="B29:B30"/>
    <mergeCell ref="B31:B32"/>
    <mergeCell ref="B35:B36"/>
    <mergeCell ref="B37:B38"/>
    <mergeCell ref="B22:K22"/>
    <mergeCell ref="B18:K18"/>
    <mergeCell ref="C39:C40"/>
    <mergeCell ref="B39:B40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C33:C34"/>
    <mergeCell ref="B15:B16"/>
    <mergeCell ref="D15:D16"/>
    <mergeCell ref="B21:E21"/>
    <mergeCell ref="B8:K8"/>
    <mergeCell ref="B33:B34"/>
    <mergeCell ref="F2:K2"/>
    <mergeCell ref="B12:E12"/>
    <mergeCell ref="B13:K13"/>
    <mergeCell ref="B17:E17"/>
    <mergeCell ref="B4:B6"/>
    <mergeCell ref="C4:C6"/>
    <mergeCell ref="D4:D6"/>
    <mergeCell ref="E4:E6"/>
    <mergeCell ref="B3:K3"/>
    <mergeCell ref="F5:F6"/>
    <mergeCell ref="F4:K4"/>
    <mergeCell ref="G5:K5"/>
    <mergeCell ref="B9:B10"/>
    <mergeCell ref="C9:C10"/>
    <mergeCell ref="D9:D10"/>
    <mergeCell ref="C15:C16"/>
    <mergeCell ref="B46:E46"/>
    <mergeCell ref="B47:K47"/>
    <mergeCell ref="B50:E50"/>
    <mergeCell ref="B51:E51"/>
    <mergeCell ref="B23:B24"/>
    <mergeCell ref="C23:C24"/>
    <mergeCell ref="B25:B26"/>
    <mergeCell ref="C25:C26"/>
    <mergeCell ref="B27:B28"/>
    <mergeCell ref="C27:C28"/>
    <mergeCell ref="B42:K42"/>
    <mergeCell ref="B41:E41"/>
    <mergeCell ref="C43:C44"/>
    <mergeCell ref="B43:B44"/>
    <mergeCell ref="C29:C30"/>
    <mergeCell ref="C31:C32"/>
  </mergeCells>
  <pageMargins left="0.11811023622047245" right="0.11811023622047245" top="0.35433070866141736" bottom="0.35433070866141736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2016-11-18T06:08:46Z</dcterms:modified>
</cp:coreProperties>
</file>